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/>
  </bookViews>
  <sheets>
    <sheet name="Prime Coat Calculator" sheetId="1" r:id="rId1"/>
  </sheets>
  <externalReferences>
    <externalReference r:id="rId2"/>
    <externalReference r:id="rId3"/>
  </externalReferences>
  <definedNames>
    <definedName name="Excel_BuiltIn_Print_Area_1_1">'[1]DATA ENTRY'!#REF!</definedName>
    <definedName name="Excel_BuiltIn_Print_Titles_1_1">'[1]DATA ENTRY'!#REF!</definedName>
    <definedName name="PayItems">'[2]Pay items'!$A$2:$B$267</definedName>
    <definedName name="_xlnm.Print_Area" localSheetId="0">'Prime Coat Calculator'!$A$1:$P$37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32" i="1" l="1"/>
  <c r="J32" i="1"/>
  <c r="G18" i="1" l="1"/>
  <c r="G33" i="1" l="1"/>
  <c r="G34" i="1" s="1"/>
  <c r="G25" i="1"/>
  <c r="G11" i="1"/>
  <c r="G19" i="1" s="1"/>
  <c r="T4" i="1"/>
  <c r="T5" i="1" l="1"/>
  <c r="T8" i="1"/>
  <c r="T6" i="1" s="1"/>
  <c r="S7" i="1"/>
  <c r="T7" i="1"/>
  <c r="S8" i="1" l="1"/>
  <c r="S4" i="1"/>
  <c r="G26" i="1"/>
  <c r="G27" i="1" s="1"/>
  <c r="G35" i="1" l="1"/>
  <c r="G31" i="1"/>
  <c r="S5" i="1"/>
  <c r="S6" i="1"/>
</calcChain>
</file>

<file path=xl/sharedStrings.xml><?xml version="1.0" encoding="utf-8"?>
<sst xmlns="http://schemas.openxmlformats.org/spreadsheetml/2006/main" count="97" uniqueCount="75">
  <si>
    <t>Prime Coat Worksheet</t>
  </si>
  <si>
    <t>For Stacked Graph</t>
  </si>
  <si>
    <t>Actual</t>
  </si>
  <si>
    <t>Bill of Lading</t>
  </si>
  <si>
    <t>Dilution Water</t>
  </si>
  <si>
    <t>Solids</t>
  </si>
  <si>
    <t>Emulsion Water</t>
  </si>
  <si>
    <t>Total Weight</t>
  </si>
  <si>
    <t>Bill of Lading Information</t>
  </si>
  <si>
    <t>Emulsion Weight</t>
  </si>
  <si>
    <t>Gross</t>
  </si>
  <si>
    <t>lbs</t>
  </si>
  <si>
    <t>A</t>
  </si>
  <si>
    <t>Tare</t>
  </si>
  <si>
    <t>B</t>
  </si>
  <si>
    <t>Net</t>
  </si>
  <si>
    <t>C = A - B</t>
  </si>
  <si>
    <t>Product Type</t>
  </si>
  <si>
    <t>% Product</t>
  </si>
  <si>
    <t>%</t>
  </si>
  <si>
    <t>D</t>
  </si>
  <si>
    <t>% Water</t>
  </si>
  <si>
    <t>E</t>
  </si>
  <si>
    <t>% Solids (Residue)</t>
  </si>
  <si>
    <t>F</t>
  </si>
  <si>
    <t>Dilution Water Added</t>
  </si>
  <si>
    <t>gallon</t>
  </si>
  <si>
    <t>G</t>
  </si>
  <si>
    <t>H = G x 8.328 lbs/gal (unit weight of water)</t>
  </si>
  <si>
    <t>Weight Emulsion</t>
  </si>
  <si>
    <t>J = H - C</t>
  </si>
  <si>
    <t>% Emulsion</t>
  </si>
  <si>
    <t>K = J / C</t>
  </si>
  <si>
    <t>Jobsite Information</t>
  </si>
  <si>
    <t>Initial Distributor Weight</t>
  </si>
  <si>
    <t>M</t>
  </si>
  <si>
    <t>Final Distributor Weight</t>
  </si>
  <si>
    <t>N</t>
  </si>
  <si>
    <t>Total Weight Applied</t>
  </si>
  <si>
    <t>P = M - N</t>
  </si>
  <si>
    <t>Weight Emulsion Applied</t>
  </si>
  <si>
    <t>Q = P x K</t>
  </si>
  <si>
    <t>Weight Residual AC Applied</t>
  </si>
  <si>
    <t>R = Q X F</t>
  </si>
  <si>
    <t>Application Calculations</t>
  </si>
  <si>
    <t>Application Area</t>
  </si>
  <si>
    <t>sf</t>
  </si>
  <si>
    <t>S</t>
  </si>
  <si>
    <t>Actual Residual AC Applied</t>
  </si>
  <si>
    <t>lbs/sf</t>
  </si>
  <si>
    <t>T = R / S</t>
  </si>
  <si>
    <t>Specified Application Rate</t>
  </si>
  <si>
    <t>Theo Residual AC to Apply</t>
  </si>
  <si>
    <t>V = U x S</t>
  </si>
  <si>
    <t>Theo Max Pay (@105%)</t>
  </si>
  <si>
    <t>W = V x 105%</t>
  </si>
  <si>
    <t>Pay Quantity</t>
  </si>
  <si>
    <t>MC-30</t>
  </si>
  <si>
    <t>County:</t>
  </si>
  <si>
    <t>Section:</t>
  </si>
  <si>
    <t xml:space="preserve">Route:   </t>
  </si>
  <si>
    <t>Contract No.:</t>
  </si>
  <si>
    <t>Job No.:</t>
  </si>
  <si>
    <t>Project:</t>
  </si>
  <si>
    <t>Milled HMA</t>
  </si>
  <si>
    <t>Milled Concrete</t>
  </si>
  <si>
    <t>Non-Milled Concrete</t>
  </si>
  <si>
    <t>Tined Concrete</t>
  </si>
  <si>
    <t>HMA Lifts</t>
  </si>
  <si>
    <t>Agg Base</t>
  </si>
  <si>
    <t>Art. 406.05(b)(1)</t>
  </si>
  <si>
    <t>Art. 406.05(b)(2)</t>
  </si>
  <si>
    <t xml:space="preserve">Date Placed: </t>
  </si>
  <si>
    <t>Location:</t>
  </si>
  <si>
    <t>Pay Item: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</si>
</sst>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00000000"/>
    <numFmt numFmtId="166" formatCode="mm/dd/yy"/>
    <numFmt numFmtId="167" formatCode="###\+##"/>
    <numFmt numFmtId="168" formatCode="0.0%"/>
    <numFmt numFmtId="169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 Narrow"/>
      <family val="2"/>
    </font>
    <font>
      <b/>
      <sz val="18"/>
      <color indexed="8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3" applyNumberFormat="1" applyFont="1" applyFill="1"/>
    <xf numFmtId="0" fontId="3" fillId="0" borderId="0" xfId="3" applyNumberFormat="1" applyFont="1" applyFill="1"/>
    <xf numFmtId="0" fontId="1" fillId="0" borderId="0" xfId="3"/>
    <xf numFmtId="0" fontId="1" fillId="0" borderId="0" xfId="3" applyFont="1"/>
    <xf numFmtId="1" fontId="1" fillId="0" borderId="0" xfId="3" applyNumberFormat="1"/>
    <xf numFmtId="0" fontId="5" fillId="0" borderId="0" xfId="3" applyFont="1"/>
    <xf numFmtId="2" fontId="1" fillId="0" borderId="0" xfId="3" applyNumberFormat="1"/>
    <xf numFmtId="164" fontId="1" fillId="0" borderId="0" xfId="3" applyNumberFormat="1"/>
    <xf numFmtId="0" fontId="1" fillId="0" borderId="1" xfId="3" applyFont="1" applyFill="1" applyBorder="1" applyAlignment="1">
      <alignment horizontal="center"/>
    </xf>
    <xf numFmtId="1" fontId="1" fillId="2" borderId="1" xfId="3" applyNumberFormat="1" applyFill="1" applyBorder="1" applyAlignment="1">
      <alignment horizontal="right"/>
    </xf>
    <xf numFmtId="164" fontId="1" fillId="0" borderId="1" xfId="3" applyNumberFormat="1" applyFont="1" applyFill="1" applyBorder="1" applyAlignment="1">
      <alignment horizontal="left"/>
    </xf>
    <xf numFmtId="0" fontId="6" fillId="0" borderId="0" xfId="3" applyFont="1"/>
    <xf numFmtId="1" fontId="1" fillId="0" borderId="1" xfId="3" applyNumberFormat="1" applyFont="1" applyFill="1" applyBorder="1" applyAlignment="1">
      <alignment horizontal="right" vertical="center"/>
    </xf>
    <xf numFmtId="0" fontId="1" fillId="0" borderId="0" xfId="3" applyAlignment="1">
      <alignment horizontal="right"/>
    </xf>
    <xf numFmtId="0" fontId="1" fillId="0" borderId="0" xfId="3" applyAlignment="1">
      <alignment horizontal="left"/>
    </xf>
    <xf numFmtId="165" fontId="7" fillId="0" borderId="0" xfId="3" applyNumberFormat="1" applyFont="1" applyFill="1" applyBorder="1" applyAlignment="1" applyProtection="1">
      <alignment vertical="top"/>
    </xf>
    <xf numFmtId="166" fontId="8" fillId="0" borderId="0" xfId="3" applyNumberFormat="1" applyFont="1" applyFill="1" applyBorder="1" applyAlignment="1">
      <alignment horizontal="right" vertical="top"/>
    </xf>
    <xf numFmtId="0" fontId="1" fillId="0" borderId="1" xfId="3" applyFont="1" applyFill="1" applyBorder="1" applyAlignment="1">
      <alignment horizontal="center" vertical="top"/>
    </xf>
    <xf numFmtId="0" fontId="1" fillId="2" borderId="1" xfId="3" applyFont="1" applyFill="1" applyBorder="1" applyAlignment="1">
      <alignment horizontal="right" vertical="center"/>
    </xf>
    <xf numFmtId="0" fontId="1" fillId="0" borderId="1" xfId="3" applyBorder="1" applyAlignment="1">
      <alignment horizontal="left"/>
    </xf>
    <xf numFmtId="167" fontId="1" fillId="0" borderId="1" xfId="3" applyNumberFormat="1" applyFont="1" applyBorder="1" applyAlignment="1">
      <alignment horizontal="center" vertical="top"/>
    </xf>
    <xf numFmtId="168" fontId="0" fillId="2" borderId="1" xfId="2" applyNumberFormat="1" applyFont="1" applyFill="1" applyBorder="1" applyAlignment="1">
      <alignment horizontal="right" vertical="center"/>
    </xf>
    <xf numFmtId="164" fontId="1" fillId="0" borderId="1" xfId="3" applyNumberFormat="1" applyFont="1" applyBorder="1" applyAlignment="1">
      <alignment horizontal="left"/>
    </xf>
    <xf numFmtId="0" fontId="6" fillId="0" borderId="0" xfId="3" applyFont="1" applyFill="1" applyBorder="1"/>
    <xf numFmtId="165" fontId="9" fillId="0" borderId="0" xfId="3" quotePrefix="1" applyNumberFormat="1" applyFont="1" applyFill="1" applyBorder="1" applyAlignment="1" applyProtection="1">
      <alignment vertical="top"/>
    </xf>
    <xf numFmtId="0" fontId="1" fillId="0" borderId="1" xfId="3" applyFont="1" applyBorder="1" applyAlignment="1">
      <alignment horizontal="center"/>
    </xf>
    <xf numFmtId="168" fontId="0" fillId="2" borderId="1" xfId="2" applyNumberFormat="1" applyFont="1" applyFill="1" applyBorder="1" applyAlignment="1">
      <alignment horizontal="right"/>
    </xf>
    <xf numFmtId="0" fontId="1" fillId="0" borderId="1" xfId="3" applyFont="1" applyBorder="1" applyAlignment="1">
      <alignment horizontal="left"/>
    </xf>
    <xf numFmtId="1" fontId="0" fillId="2" borderId="1" xfId="2" applyNumberFormat="1" applyFont="1" applyFill="1" applyBorder="1" applyAlignment="1">
      <alignment horizontal="right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Fill="1" applyBorder="1" applyAlignment="1">
      <alignment horizontal="left"/>
    </xf>
    <xf numFmtId="0" fontId="6" fillId="0" borderId="0" xfId="3" quotePrefix="1" applyFont="1"/>
    <xf numFmtId="1" fontId="1" fillId="0" borderId="1" xfId="3" applyNumberFormat="1" applyBorder="1" applyAlignment="1">
      <alignment horizontal="right"/>
    </xf>
    <xf numFmtId="0" fontId="1" fillId="0" borderId="1" xfId="3" applyFont="1" applyFill="1" applyBorder="1" applyAlignment="1">
      <alignment horizontal="center" vertical="center"/>
    </xf>
    <xf numFmtId="168" fontId="0" fillId="0" borderId="1" xfId="2" applyNumberFormat="1" applyFont="1" applyBorder="1" applyAlignment="1">
      <alignment horizontal="right"/>
    </xf>
    <xf numFmtId="0" fontId="1" fillId="0" borderId="0" xfId="3" applyFont="1" applyFill="1" applyBorder="1" applyAlignment="1">
      <alignment horizontal="center" vertical="center"/>
    </xf>
    <xf numFmtId="0" fontId="5" fillId="0" borderId="0" xfId="3" applyFont="1" applyFill="1"/>
    <xf numFmtId="0" fontId="1" fillId="2" borderId="1" xfId="3" applyFill="1" applyBorder="1" applyAlignment="1">
      <alignment horizontal="right"/>
    </xf>
    <xf numFmtId="0" fontId="1" fillId="0" borderId="1" xfId="3" applyBorder="1" applyAlignment="1">
      <alignment horizontal="right"/>
    </xf>
    <xf numFmtId="1" fontId="0" fillId="2" borderId="1" xfId="1" applyNumberFormat="1" applyFont="1" applyFill="1" applyBorder="1" applyAlignment="1">
      <alignment horizontal="right" vertical="center"/>
    </xf>
    <xf numFmtId="169" fontId="1" fillId="0" borderId="1" xfId="3" applyNumberFormat="1" applyFill="1" applyBorder="1" applyAlignment="1">
      <alignment horizontal="right"/>
    </xf>
    <xf numFmtId="1" fontId="1" fillId="0" borderId="1" xfId="3" applyNumberFormat="1" applyFill="1" applyBorder="1" applyAlignment="1">
      <alignment horizontal="right"/>
    </xf>
    <xf numFmtId="1" fontId="4" fillId="0" borderId="1" xfId="3" applyNumberFormat="1" applyFont="1" applyFill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3" applyFont="1" applyFill="1"/>
    <xf numFmtId="0" fontId="6" fillId="3" borderId="0" xfId="3" applyFont="1" applyFill="1"/>
    <xf numFmtId="0" fontId="1" fillId="0" borderId="2" xfId="3" applyBorder="1"/>
    <xf numFmtId="0" fontId="1" fillId="0" borderId="0" xfId="3" applyBorder="1"/>
    <xf numFmtId="0" fontId="2" fillId="0" borderId="0" xfId="3" applyNumberFormat="1" applyFont="1" applyFill="1" applyAlignment="1">
      <alignment horizontal="center"/>
    </xf>
  </cellXfs>
  <cellStyles count="4">
    <cellStyle name="Comma" xfId="1" builtinId="3"/>
    <cellStyle name="Normal" xfId="0" builtinId="0"/>
    <cellStyle name="Normal 4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Prime Components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'Prime Coat Calculator'!$R$5</c:f>
              <c:strCache>
                <c:ptCount val="1"/>
                <c:pt idx="0">
                  <c:v>Solids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 Coat Calculator'!$S$3:$T$3</c:f>
              <c:strCache>
                <c:ptCount val="2"/>
                <c:pt idx="0">
                  <c:v>Actual</c:v>
                </c:pt>
                <c:pt idx="1">
                  <c:v>Bill of Lading</c:v>
                </c:pt>
              </c:strCache>
            </c:strRef>
          </c:cat>
          <c:val>
            <c:numRef>
              <c:f>'Prime Coat Calculator'!$S$5:$T$5</c:f>
              <c:numCache>
                <c:formatCode>General</c:formatCode>
                <c:ptCount val="2"/>
                <c:pt idx="0" formatCode="0">
                  <c:v>4011.4999999999995</c:v>
                </c:pt>
                <c:pt idx="1">
                  <c:v>29323.499999999996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99-4BE9-8D93-2AFCDEF4C268}"/>
            </c:ext>
          </c:extLst>
        </c:ser>
        <c:ser>
          <c:idx val="2"/>
          <c:order val="1"/>
          <c:tx>
            <c:strRef>
              <c:f>'Prime Coat Calculator'!$R$6</c:f>
              <c:strCache>
                <c:ptCount val="1"/>
                <c:pt idx="0">
                  <c:v>Emulsion Water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 Coat Calculator'!$S$3:$T$3</c:f>
              <c:strCache>
                <c:ptCount val="2"/>
                <c:pt idx="0">
                  <c:v>Actual</c:v>
                </c:pt>
                <c:pt idx="1">
                  <c:v>Bill of Lading</c:v>
                </c:pt>
              </c:strCache>
            </c:strRef>
          </c:cat>
          <c:val>
            <c:numRef>
              <c:f>'Prime Coat Calculator'!$S$6:$T$6</c:f>
              <c:numCache>
                <c:formatCode>General</c:formatCode>
                <c:ptCount val="2"/>
                <c:pt idx="0" formatCode="0">
                  <c:v>3088.5000000000005</c:v>
                </c:pt>
                <c:pt idx="1">
                  <c:v>22576.500000000004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99-4BE9-8D93-2AFCDEF4C268}"/>
            </c:ext>
          </c:extLst>
        </c:ser>
        <c:ser>
          <c:idx val="0"/>
          <c:order val="2"/>
          <c:tx>
            <c:strRef>
              <c:f>'Prime Coat Calculator'!$R$4</c:f>
              <c:strCache>
                <c:ptCount val="1"/>
                <c:pt idx="0">
                  <c:v>Dilution Water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 Coat Calculator'!$S$3:$T$3</c:f>
              <c:strCache>
                <c:ptCount val="2"/>
                <c:pt idx="0">
                  <c:v>Actual</c:v>
                </c:pt>
                <c:pt idx="1">
                  <c:v>Bill of Lading</c:v>
                </c:pt>
              </c:strCache>
            </c:strRef>
          </c:cat>
          <c:val>
            <c:numRef>
              <c:f>'Prime Coat Calculator'!$S$4:$T$4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99-4BE9-8D93-2AFCDEF4C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400640"/>
        <c:axId val="130402176"/>
      </c:barChart>
      <c:catAx>
        <c:axId val="1304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02176"/>
        <c:crosses val="autoZero"/>
        <c:auto val="1"/>
        <c:lblAlgn val="ctr"/>
        <c:lblOffset val="100"/>
        <c:noMultiLvlLbl val="0"/>
      </c:catAx>
      <c:valAx>
        <c:axId val="13040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0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57730</xdr:colOff>
      <xdr:row>7</xdr:row>
      <xdr:rowOff>199693</xdr:rowOff>
    </xdr:from>
    <xdr:to>
      <xdr:col>13</xdr:col>
      <xdr:colOff>290140</xdr:colOff>
      <xdr:row>13</xdr:row>
      <xdr:rowOff>16068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2610" y="1540813"/>
          <a:ext cx="3067050" cy="88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</xdr:row>
      <xdr:rowOff>118110</xdr:rowOff>
    </xdr:from>
    <xdr:to>
      <xdr:col>15</xdr:col>
      <xdr:colOff>838200</xdr:colOff>
      <xdr:row>33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eldjoe/Documents/KEA/Projects/Archer/60W75/60W75%20HMA%20Calculation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a-fldsrv04\I-55\62896%2030%20to%20126\XLS\62896%20Asphalt%20Tick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tuminous Price Index"/>
      <sheetName val="% AC"/>
      <sheetName val="Gmb Average"/>
      <sheetName val="Pay Items"/>
      <sheetName val="Prime Coat Calculator"/>
      <sheetName val="10.4.16"/>
      <sheetName val="10.7.16"/>
      <sheetName val="10.17.16"/>
      <sheetName val="DATA ENTRY"/>
      <sheetName val="HMA Pivot"/>
      <sheetName val="HMA Yield Pivot"/>
      <sheetName val="HMA Pivot for Kat"/>
    </sheetNames>
    <sheetDataSet>
      <sheetData sheetId="0"/>
      <sheetData sheetId="1"/>
      <sheetData sheetId="2"/>
      <sheetData sheetId="3"/>
      <sheetData sheetId="4">
        <row r="3">
          <cell r="S3" t="str">
            <v>Actual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der"/>
      <sheetName val="Surface"/>
      <sheetName val="Asphalt Tickets"/>
      <sheetName val="Pay items"/>
    </sheetNames>
    <sheetDataSet>
      <sheetData sheetId="0"/>
      <sheetData sheetId="1"/>
      <sheetData sheetId="2"/>
      <sheetData sheetId="3">
        <row r="2">
          <cell r="A2" t="str">
            <v>20200100</v>
          </cell>
          <cell r="B2" t="str">
            <v>EARTH EXCAVATION</v>
          </cell>
        </row>
        <row r="3">
          <cell r="A3" t="str">
            <v>20201200</v>
          </cell>
          <cell r="B3" t="str">
            <v>REM &amp; DISP UNS MATL</v>
          </cell>
        </row>
        <row r="4">
          <cell r="A4" t="str">
            <v>20700420</v>
          </cell>
          <cell r="B4" t="str">
            <v>POROUS GRAN EMB SUBGR</v>
          </cell>
        </row>
        <row r="5">
          <cell r="A5" t="str">
            <v>20800150</v>
          </cell>
          <cell r="B5" t="str">
            <v>TRENCH BACKFILL</v>
          </cell>
        </row>
        <row r="6">
          <cell r="A6" t="str">
            <v>21001000</v>
          </cell>
          <cell r="B6" t="str">
            <v>GEOTECH FAB F/GR STAB</v>
          </cell>
        </row>
        <row r="7">
          <cell r="A7" t="str">
            <v>21101505</v>
          </cell>
          <cell r="B7" t="str">
            <v>TOPSOIL EXC &amp; PLAC</v>
          </cell>
        </row>
        <row r="8">
          <cell r="A8" t="str">
            <v>21101625</v>
          </cell>
          <cell r="B8" t="str">
            <v>TOPSOIL F &amp; P  6</v>
          </cell>
        </row>
        <row r="9">
          <cell r="A9" t="str">
            <v>25000210</v>
          </cell>
          <cell r="B9" t="str">
            <v>SEEDING CL  2A</v>
          </cell>
        </row>
        <row r="10">
          <cell r="A10" t="str">
            <v>25000400</v>
          </cell>
          <cell r="B10" t="str">
            <v>NITROGEN FERT NUTR</v>
          </cell>
        </row>
        <row r="11">
          <cell r="A11" t="str">
            <v>25000500</v>
          </cell>
          <cell r="B11" t="str">
            <v>PHOSPHORUS FERT NUTR</v>
          </cell>
        </row>
        <row r="12">
          <cell r="A12" t="str">
            <v>25000600</v>
          </cell>
          <cell r="B12" t="str">
            <v>POTASSIUM FERT NUTR</v>
          </cell>
        </row>
        <row r="13">
          <cell r="A13" t="str">
            <v>25100115</v>
          </cell>
          <cell r="B13" t="str">
            <v>MULCH METHOD 2</v>
          </cell>
        </row>
        <row r="14">
          <cell r="A14" t="str">
            <v>25100630</v>
          </cell>
          <cell r="B14" t="str">
            <v>EROSION CONTR BLANKET</v>
          </cell>
        </row>
        <row r="15">
          <cell r="A15" t="str">
            <v>28000250</v>
          </cell>
          <cell r="B15" t="str">
            <v>TEMP EROS CONTR SEED</v>
          </cell>
        </row>
        <row r="16">
          <cell r="A16" t="str">
            <v>28000300</v>
          </cell>
          <cell r="B16" t="str">
            <v>TEMP DITCH CHECKS</v>
          </cell>
        </row>
        <row r="17">
          <cell r="A17" t="str">
            <v>28000500</v>
          </cell>
          <cell r="B17" t="str">
            <v>INLET &amp; PIPE PROTECT</v>
          </cell>
        </row>
        <row r="18">
          <cell r="A18" t="str">
            <v>28000510</v>
          </cell>
          <cell r="B18" t="str">
            <v>INLET FILTERS</v>
          </cell>
        </row>
        <row r="19">
          <cell r="A19" t="str">
            <v>28100105</v>
          </cell>
          <cell r="B19" t="str">
            <v>STONE RIPRAP CL A3</v>
          </cell>
        </row>
        <row r="20">
          <cell r="A20" t="str">
            <v>28200200</v>
          </cell>
          <cell r="B20" t="str">
            <v>FILTER FABRIC</v>
          </cell>
        </row>
        <row r="21">
          <cell r="A21" t="str">
            <v>31101400</v>
          </cell>
          <cell r="B21" t="str">
            <v>SUB GRAN MAT B  6</v>
          </cell>
        </row>
        <row r="22">
          <cell r="A22" t="str">
            <v>35300510</v>
          </cell>
          <cell r="B22" t="str">
            <v>PCC BSE CSE 10 1/2</v>
          </cell>
        </row>
        <row r="23">
          <cell r="A23" t="str">
            <v>35501288</v>
          </cell>
          <cell r="B23" t="str">
            <v>HMA BASE CSE  2 1/2</v>
          </cell>
        </row>
        <row r="24">
          <cell r="A24" t="str">
            <v>35501316</v>
          </cell>
          <cell r="B24" t="str">
            <v>HMA BASE CSE  8</v>
          </cell>
        </row>
        <row r="25">
          <cell r="A25" t="str">
            <v>35501325</v>
          </cell>
          <cell r="B25" t="str">
            <v>HMA BASE CSE 10 1/4</v>
          </cell>
        </row>
        <row r="26">
          <cell r="A26" t="str">
            <v>40600200</v>
          </cell>
          <cell r="B26" t="str">
            <v>BIT MATLS PR CT</v>
          </cell>
        </row>
        <row r="27">
          <cell r="A27" t="str">
            <v>40600300</v>
          </cell>
          <cell r="B27" t="str">
            <v>AGG PR CT</v>
          </cell>
        </row>
        <row r="28">
          <cell r="A28" t="str">
            <v>40600400</v>
          </cell>
          <cell r="B28" t="str">
            <v>MIX CR JTS FLANGEWYS</v>
          </cell>
        </row>
        <row r="29">
          <cell r="A29" t="str">
            <v>40600895</v>
          </cell>
          <cell r="B29" t="str">
            <v>CONSTRUC TEST STRIP</v>
          </cell>
        </row>
        <row r="30">
          <cell r="A30" t="str">
            <v>40600982</v>
          </cell>
          <cell r="B30" t="str">
            <v>HMA SURF REM BUTT JT</v>
          </cell>
        </row>
        <row r="31">
          <cell r="A31" t="str">
            <v>40601005</v>
          </cell>
          <cell r="B31" t="str">
            <v>HMA REPL OVER PATCH</v>
          </cell>
        </row>
        <row r="32">
          <cell r="A32" t="str">
            <v>40603085</v>
          </cell>
          <cell r="B32" t="str">
            <v>HMA BC IL-19.0  N70</v>
          </cell>
        </row>
        <row r="33">
          <cell r="A33" t="str">
            <v>40603340</v>
          </cell>
          <cell r="B33" t="str">
            <v>HMA SC "D"   N70</v>
          </cell>
        </row>
        <row r="34">
          <cell r="A34" t="str">
            <v>44000100</v>
          </cell>
          <cell r="B34" t="str">
            <v>PAVEMENT REM</v>
          </cell>
        </row>
        <row r="35">
          <cell r="A35" t="str">
            <v>44000163</v>
          </cell>
          <cell r="B35" t="str">
            <v>HMA SURF REM    3 1/2</v>
          </cell>
        </row>
        <row r="36">
          <cell r="A36" t="str">
            <v>44000198</v>
          </cell>
          <cell r="B36" t="str">
            <v>HMA SURF REM VAR DP</v>
          </cell>
        </row>
        <row r="37">
          <cell r="A37" t="str">
            <v>44000920</v>
          </cell>
          <cell r="B37" t="str">
            <v>BIT CONC SHLD REM</v>
          </cell>
        </row>
        <row r="38">
          <cell r="A38" t="str">
            <v>44002214</v>
          </cell>
          <cell r="B38" t="str">
            <v>HMA RM OV PATCH 3 1/2</v>
          </cell>
        </row>
        <row r="39">
          <cell r="A39" t="str">
            <v>44002228</v>
          </cell>
          <cell r="B39" t="str">
            <v>HMA RM OV PATCH 7</v>
          </cell>
        </row>
        <row r="40">
          <cell r="A40" t="str">
            <v>44201761</v>
          </cell>
          <cell r="B40" t="str">
            <v>CL D PATCH T1 10</v>
          </cell>
        </row>
        <row r="41">
          <cell r="A41" t="str">
            <v>44201765</v>
          </cell>
          <cell r="B41" t="str">
            <v>CL D PATCH T2 10</v>
          </cell>
        </row>
        <row r="42">
          <cell r="A42" t="str">
            <v>44201769</v>
          </cell>
          <cell r="B42" t="str">
            <v>CL D PATCH T3 10</v>
          </cell>
        </row>
        <row r="43">
          <cell r="A43" t="str">
            <v>44201771</v>
          </cell>
          <cell r="B43" t="str">
            <v>CL D PATCH T4 10</v>
          </cell>
        </row>
        <row r="44">
          <cell r="A44" t="str">
            <v>44300200</v>
          </cell>
          <cell r="B44" t="str">
            <v>STRIP REF CR CON TR</v>
          </cell>
        </row>
        <row r="45">
          <cell r="A45" t="str">
            <v>48101600</v>
          </cell>
          <cell r="B45" t="str">
            <v>AGGREGATE SHLDS B  8</v>
          </cell>
        </row>
        <row r="46">
          <cell r="A46" t="str">
            <v>50102400</v>
          </cell>
          <cell r="B46" t="str">
            <v>CONC REM</v>
          </cell>
        </row>
        <row r="47">
          <cell r="A47" t="str">
            <v>50104400</v>
          </cell>
          <cell r="B47" t="str">
            <v>CONC HDWL REM</v>
          </cell>
        </row>
        <row r="48">
          <cell r="A48" t="str">
            <v>50300225</v>
          </cell>
          <cell r="B48" t="str">
            <v>CONC STRUCT</v>
          </cell>
        </row>
        <row r="49">
          <cell r="A49" t="str">
            <v>50300300</v>
          </cell>
          <cell r="B49" t="str">
            <v>PROTECTIVE COAT</v>
          </cell>
        </row>
        <row r="50">
          <cell r="A50" t="str">
            <v>50800205</v>
          </cell>
          <cell r="B50" t="str">
            <v>REINF BARS, EPOXY CTD</v>
          </cell>
        </row>
        <row r="51">
          <cell r="A51" t="str">
            <v>54213669</v>
          </cell>
          <cell r="B51" t="str">
            <v>PRC FLAR END SEC 24</v>
          </cell>
        </row>
        <row r="52">
          <cell r="A52" t="str">
            <v>54213675</v>
          </cell>
          <cell r="B52" t="str">
            <v>PRC FLAR END SEC 30</v>
          </cell>
        </row>
        <row r="53">
          <cell r="A53" t="str">
            <v>54215979</v>
          </cell>
          <cell r="B53" t="str">
            <v>R C PIPE ELBOW 24</v>
          </cell>
        </row>
        <row r="54">
          <cell r="A54" t="str">
            <v>54247130</v>
          </cell>
          <cell r="B54" t="str">
            <v>GRATING-C FL END S 24</v>
          </cell>
        </row>
        <row r="55">
          <cell r="A55" t="str">
            <v>54247150</v>
          </cell>
          <cell r="B55" t="str">
            <v>GRATING-C FL END S 30</v>
          </cell>
        </row>
        <row r="56">
          <cell r="A56" t="str">
            <v>55019500</v>
          </cell>
          <cell r="B56" t="str">
            <v>SS 1 RCP CL 4  12</v>
          </cell>
        </row>
        <row r="57">
          <cell r="A57" t="str">
            <v>55019600</v>
          </cell>
          <cell r="B57" t="str">
            <v>SS 1 RCP CL 4  15</v>
          </cell>
        </row>
        <row r="58">
          <cell r="A58" t="str">
            <v>55019900</v>
          </cell>
          <cell r="B58" t="str">
            <v>SS 1 RCP CL 4  24</v>
          </cell>
        </row>
        <row r="59">
          <cell r="A59" t="str">
            <v>55021600</v>
          </cell>
          <cell r="B59" t="str">
            <v>SS 2 RCP CL 3  12</v>
          </cell>
        </row>
        <row r="60">
          <cell r="A60" t="str">
            <v>55021700</v>
          </cell>
          <cell r="B60" t="str">
            <v>SS 2 RCP CL 3  15</v>
          </cell>
        </row>
        <row r="61">
          <cell r="A61" t="str">
            <v>55021800</v>
          </cell>
          <cell r="B61" t="str">
            <v>SS 2 RCP CL 3  18</v>
          </cell>
        </row>
        <row r="62">
          <cell r="A62" t="str">
            <v>55021900</v>
          </cell>
          <cell r="B62" t="str">
            <v>SS 2 RCP CL 3  21</v>
          </cell>
        </row>
        <row r="63">
          <cell r="A63" t="str">
            <v>55022000</v>
          </cell>
          <cell r="B63" t="str">
            <v>SS 2 RCP CL 3  24</v>
          </cell>
        </row>
        <row r="64">
          <cell r="A64" t="str">
            <v>55022100</v>
          </cell>
          <cell r="B64" t="str">
            <v>SS 2 RCP CL 3  27</v>
          </cell>
        </row>
        <row r="65">
          <cell r="A65" t="str">
            <v>55022200</v>
          </cell>
          <cell r="B65" t="str">
            <v>SS 2 RCP CL 3  30</v>
          </cell>
        </row>
        <row r="66">
          <cell r="A66" t="str">
            <v>55034200</v>
          </cell>
          <cell r="B66" t="str">
            <v>SS 1 RCEP S23 R14</v>
          </cell>
        </row>
        <row r="67">
          <cell r="A67" t="str">
            <v>55039700</v>
          </cell>
          <cell r="B67" t="str">
            <v>SS CLEANED</v>
          </cell>
        </row>
        <row r="68">
          <cell r="A68" t="str">
            <v>55100900</v>
          </cell>
          <cell r="B68" t="str">
            <v>STORM SEWER REM  18</v>
          </cell>
        </row>
        <row r="69">
          <cell r="A69" t="str">
            <v>55101200</v>
          </cell>
          <cell r="B69" t="str">
            <v>STORM SEWER REM  24</v>
          </cell>
        </row>
        <row r="70">
          <cell r="A70" t="str">
            <v>59000200</v>
          </cell>
          <cell r="B70" t="str">
            <v>EPOXY CRACK INJECTION</v>
          </cell>
        </row>
        <row r="71">
          <cell r="A71" t="str">
            <v>60107700</v>
          </cell>
          <cell r="B71" t="str">
            <v>PIPE UNDERDRAINS  6</v>
          </cell>
        </row>
        <row r="72">
          <cell r="A72" t="str">
            <v>60108200</v>
          </cell>
          <cell r="B72" t="str">
            <v>PIPE UNDERDRAIN  6 SP</v>
          </cell>
        </row>
        <row r="73">
          <cell r="A73" t="str">
            <v>60201310</v>
          </cell>
          <cell r="B73" t="str">
            <v>CB TA 4 DIA T20F&amp;G</v>
          </cell>
        </row>
        <row r="74">
          <cell r="A74" t="str">
            <v>60205010</v>
          </cell>
          <cell r="B74" t="str">
            <v>CB TA 5 DIA T20F&amp;G</v>
          </cell>
        </row>
        <row r="75">
          <cell r="A75" t="str">
            <v>60218400</v>
          </cell>
          <cell r="B75" t="str">
            <v>MAN TA 4 DIA T1F CL</v>
          </cell>
        </row>
        <row r="76">
          <cell r="A76" t="str">
            <v>60221100</v>
          </cell>
          <cell r="B76" t="str">
            <v>MAN TA 5 DIA T1F CL</v>
          </cell>
        </row>
        <row r="77">
          <cell r="A77" t="str">
            <v>60223800</v>
          </cell>
          <cell r="B77" t="str">
            <v>MAN TA 6 DIA T1F CL</v>
          </cell>
        </row>
        <row r="78">
          <cell r="A78" t="str">
            <v>60300105</v>
          </cell>
          <cell r="B78" t="str">
            <v>FR &amp; GRATES ADJUST</v>
          </cell>
        </row>
        <row r="79">
          <cell r="A79" t="str">
            <v>60500040</v>
          </cell>
          <cell r="B79" t="str">
            <v>REMOV MANHOLES</v>
          </cell>
        </row>
        <row r="80">
          <cell r="A80" t="str">
            <v>60602200</v>
          </cell>
          <cell r="B80" t="str">
            <v>CONC GUTTER</v>
          </cell>
        </row>
        <row r="81">
          <cell r="A81" t="str">
            <v>63000000</v>
          </cell>
          <cell r="B81" t="str">
            <v>SPBGR TY A</v>
          </cell>
        </row>
        <row r="82">
          <cell r="A82" t="str">
            <v>63100045</v>
          </cell>
          <cell r="B82" t="str">
            <v>TRAF BAR TERM T2</v>
          </cell>
        </row>
        <row r="83">
          <cell r="A83" t="str">
            <v>63100085</v>
          </cell>
          <cell r="B83" t="str">
            <v>TRAF BAR TERM T6</v>
          </cell>
        </row>
        <row r="84">
          <cell r="A84" t="str">
            <v>63100167</v>
          </cell>
          <cell r="B84" t="str">
            <v>TR BAR TRM T1 SPL TAN</v>
          </cell>
        </row>
        <row r="85">
          <cell r="A85" t="str">
            <v>63200310</v>
          </cell>
          <cell r="B85" t="str">
            <v>GUARDRAIL REMOV</v>
          </cell>
        </row>
        <row r="86">
          <cell r="A86" t="str">
            <v>63304395</v>
          </cell>
          <cell r="B86" t="str">
            <v>TRAF BAR TERM REM T2</v>
          </cell>
        </row>
        <row r="87">
          <cell r="A87" t="str">
            <v>63500105</v>
          </cell>
          <cell r="B87" t="str">
            <v>DELINEATORS</v>
          </cell>
        </row>
        <row r="88">
          <cell r="A88" t="str">
            <v>63700805</v>
          </cell>
          <cell r="B88" t="str">
            <v>CONC BAR TRANS</v>
          </cell>
        </row>
        <row r="89">
          <cell r="A89" t="str">
            <v>63700900</v>
          </cell>
          <cell r="B89" t="str">
            <v>CONC BARRIER BASE</v>
          </cell>
        </row>
        <row r="90">
          <cell r="A90" t="str">
            <v>64200105</v>
          </cell>
          <cell r="B90" t="str">
            <v>SHOULDER RUMBLE STRIP</v>
          </cell>
        </row>
        <row r="91">
          <cell r="A91" t="str">
            <v>67100100</v>
          </cell>
          <cell r="B91" t="str">
            <v>MOBILIZATION</v>
          </cell>
        </row>
        <row r="92">
          <cell r="A92" t="str">
            <v>70106800</v>
          </cell>
          <cell r="B92" t="str">
            <v>CHANGEABLE MESSAGE SN</v>
          </cell>
        </row>
        <row r="93">
          <cell r="A93" t="str">
            <v>70300520</v>
          </cell>
          <cell r="B93" t="str">
            <v>PAVT MARK TAPE T3   4</v>
          </cell>
        </row>
        <row r="94">
          <cell r="A94" t="str">
            <v>70300530</v>
          </cell>
          <cell r="B94" t="str">
            <v>PAVT MARK TAPE T3   5</v>
          </cell>
        </row>
        <row r="95">
          <cell r="A95" t="str">
            <v>70300550</v>
          </cell>
          <cell r="B95" t="str">
            <v>PAVT MARK TAPE T3   8</v>
          </cell>
        </row>
        <row r="96">
          <cell r="A96" t="str">
            <v>70300560</v>
          </cell>
          <cell r="B96" t="str">
            <v>PAVT MARK TAPE T3  12</v>
          </cell>
        </row>
        <row r="97">
          <cell r="A97" t="str">
            <v>70301000</v>
          </cell>
          <cell r="B97" t="str">
            <v>WORK ZONE PAVT MK REM</v>
          </cell>
        </row>
        <row r="98">
          <cell r="A98" t="str">
            <v>70400100</v>
          </cell>
          <cell r="B98" t="str">
            <v>TEMP CONC BARRIER</v>
          </cell>
        </row>
        <row r="99">
          <cell r="A99" t="str">
            <v>70400200</v>
          </cell>
          <cell r="B99" t="str">
            <v>REL TEMP CONC BARRIER</v>
          </cell>
        </row>
        <row r="100">
          <cell r="A100" t="str">
            <v>72000200</v>
          </cell>
          <cell r="B100" t="str">
            <v>SIGN PANEL T2</v>
          </cell>
        </row>
        <row r="101">
          <cell r="A101" t="str">
            <v>72000300</v>
          </cell>
          <cell r="B101" t="str">
            <v>SIGN PANEL T3</v>
          </cell>
        </row>
        <row r="102">
          <cell r="A102" t="str">
            <v>72400100</v>
          </cell>
          <cell r="B102" t="str">
            <v>REMOV SIN PAN ASSY TA</v>
          </cell>
        </row>
        <row r="103">
          <cell r="A103" t="str">
            <v>72400200</v>
          </cell>
          <cell r="B103" t="str">
            <v>REMOV SIN PAN ASSY TB</v>
          </cell>
        </row>
        <row r="104">
          <cell r="A104" t="str">
            <v>72400330</v>
          </cell>
          <cell r="B104" t="str">
            <v>REMOV SIGN PANEL T3</v>
          </cell>
        </row>
        <row r="105">
          <cell r="A105" t="str">
            <v>72600100</v>
          </cell>
          <cell r="B105" t="str">
            <v>MILEPOST MKR ASSEMBLY</v>
          </cell>
        </row>
        <row r="106">
          <cell r="A106" t="str">
            <v>72700100</v>
          </cell>
          <cell r="B106" t="str">
            <v>STR STL SIN SUP BA</v>
          </cell>
        </row>
        <row r="107">
          <cell r="A107" t="str">
            <v>72800100</v>
          </cell>
          <cell r="B107" t="str">
            <v>TELES STL SIN SUPPORT</v>
          </cell>
        </row>
        <row r="108">
          <cell r="A108" t="str">
            <v>73000100</v>
          </cell>
          <cell r="B108" t="str">
            <v>WOOD SIN SUPPORT</v>
          </cell>
        </row>
        <row r="109">
          <cell r="A109" t="str">
            <v>73302170</v>
          </cell>
          <cell r="B109" t="str">
            <v>OSS CANT 2CA 3-0X5-6</v>
          </cell>
        </row>
        <row r="110">
          <cell r="A110" t="str">
            <v>73305000</v>
          </cell>
          <cell r="B110" t="str">
            <v>OVHD SIN STR WALKWAY</v>
          </cell>
        </row>
        <row r="111">
          <cell r="A111" t="str">
            <v>73400100</v>
          </cell>
          <cell r="B111" t="str">
            <v>CONC FOUNDATION</v>
          </cell>
        </row>
        <row r="112">
          <cell r="A112" t="str">
            <v>73600200</v>
          </cell>
          <cell r="B112" t="str">
            <v>REMOV OH SIN STR-CANT</v>
          </cell>
        </row>
        <row r="113">
          <cell r="A113" t="str">
            <v>73700100</v>
          </cell>
          <cell r="B113" t="str">
            <v>REM GR-MT SIN SUPPORT</v>
          </cell>
        </row>
        <row r="114">
          <cell r="A114" t="str">
            <v>73700200</v>
          </cell>
          <cell r="B114" t="str">
            <v>REM CONC FDN-GR MT</v>
          </cell>
        </row>
        <row r="115">
          <cell r="A115" t="str">
            <v>73700300</v>
          </cell>
          <cell r="B115" t="str">
            <v>REM CONC FDN-OVHD</v>
          </cell>
        </row>
        <row r="116">
          <cell r="A116" t="str">
            <v>78000200</v>
          </cell>
          <cell r="B116" t="str">
            <v>THPL PVT MK LINE  4</v>
          </cell>
        </row>
        <row r="117">
          <cell r="A117" t="str">
            <v>78000500</v>
          </cell>
          <cell r="B117" t="str">
            <v>THPL PVT MK LINE  8</v>
          </cell>
        </row>
        <row r="118">
          <cell r="A118" t="str">
            <v>78000600</v>
          </cell>
          <cell r="B118" t="str">
            <v>THPL PVT MK LINE 12</v>
          </cell>
        </row>
        <row r="119">
          <cell r="A119" t="str">
            <v>78003110</v>
          </cell>
          <cell r="B119" t="str">
            <v>PREF PL PM TB LINE  4</v>
          </cell>
        </row>
        <row r="120">
          <cell r="A120" t="str">
            <v>78003120</v>
          </cell>
          <cell r="B120" t="str">
            <v>PREF PL PM TB LINE  5</v>
          </cell>
        </row>
        <row r="121">
          <cell r="A121" t="str">
            <v>78005110</v>
          </cell>
          <cell r="B121" t="str">
            <v>EPOXY PVT MK LINE  4</v>
          </cell>
        </row>
        <row r="122">
          <cell r="A122" t="str">
            <v>78005120</v>
          </cell>
          <cell r="B122" t="str">
            <v>EPOXY PVT MK LINE  5</v>
          </cell>
        </row>
        <row r="123">
          <cell r="A123" t="str">
            <v>78005150</v>
          </cell>
          <cell r="B123" t="str">
            <v>EPOXY PVT MK LINE 12</v>
          </cell>
        </row>
        <row r="124">
          <cell r="A124" t="str">
            <v>78100100</v>
          </cell>
          <cell r="B124" t="str">
            <v>RAISED REFL PAVT MKR</v>
          </cell>
        </row>
        <row r="125">
          <cell r="A125" t="str">
            <v>78100300</v>
          </cell>
          <cell r="B125" t="str">
            <v>REPLACEMENT REFLECTOR</v>
          </cell>
        </row>
        <row r="126">
          <cell r="A126" t="str">
            <v>78200100</v>
          </cell>
          <cell r="B126" t="str">
            <v>MONODIR PRIS BAR REFL</v>
          </cell>
        </row>
        <row r="127">
          <cell r="A127" t="str">
            <v>78200410</v>
          </cell>
          <cell r="B127" t="str">
            <v>GUARDRAIL MKR TYPE A</v>
          </cell>
        </row>
        <row r="128">
          <cell r="A128" t="str">
            <v>78200530</v>
          </cell>
          <cell r="B128" t="str">
            <v>BAR WALL MKR TYPE C</v>
          </cell>
        </row>
        <row r="129">
          <cell r="A129" t="str">
            <v>78201000</v>
          </cell>
          <cell r="B129" t="str">
            <v>TERMINAL MARKER - DA</v>
          </cell>
        </row>
        <row r="130">
          <cell r="A130" t="str">
            <v>78300100</v>
          </cell>
          <cell r="B130" t="str">
            <v>PAVT MARKING REMOVAL</v>
          </cell>
        </row>
        <row r="131">
          <cell r="A131" t="str">
            <v>78300200</v>
          </cell>
          <cell r="B131" t="str">
            <v>RAISED REF PVT MK REM</v>
          </cell>
        </row>
        <row r="132">
          <cell r="A132" t="str">
            <v>81018700</v>
          </cell>
          <cell r="B132" t="str">
            <v>CON P 3 GALVS</v>
          </cell>
        </row>
        <row r="133">
          <cell r="A133" t="str">
            <v>81603210</v>
          </cell>
          <cell r="B133" t="str">
            <v>UD 3#4#6GEPRRHW 1 1/4</v>
          </cell>
        </row>
        <row r="134">
          <cell r="A134" t="str">
            <v>81900200</v>
          </cell>
          <cell r="B134" t="str">
            <v>TR &amp; BKFIL F ELECT WK</v>
          </cell>
        </row>
        <row r="135">
          <cell r="A135" t="str">
            <v>83600300</v>
          </cell>
          <cell r="B135" t="str">
            <v>LIGHT POLE FDN 30D</v>
          </cell>
        </row>
        <row r="136">
          <cell r="A136" t="str">
            <v>83800205</v>
          </cell>
          <cell r="B136" t="str">
            <v>BKWY DEV TR B 15BC</v>
          </cell>
        </row>
        <row r="137">
          <cell r="A137" t="str">
            <v>84200500</v>
          </cell>
          <cell r="B137" t="str">
            <v>REM EX LT UNIT SALV</v>
          </cell>
        </row>
        <row r="138">
          <cell r="A138" t="str">
            <v>84200700</v>
          </cell>
          <cell r="B138" t="str">
            <v>LIGHTING FDN REMOV</v>
          </cell>
        </row>
        <row r="139">
          <cell r="A139" t="str">
            <v>84400105</v>
          </cell>
          <cell r="B139" t="str">
            <v>RELOC EX LT UNIT</v>
          </cell>
        </row>
        <row r="140">
          <cell r="A140" t="str">
            <v>X0322054</v>
          </cell>
          <cell r="B140" t="str">
            <v>REM PRC FL END SEC</v>
          </cell>
        </row>
        <row r="141">
          <cell r="A141" t="str">
            <v>X0322256</v>
          </cell>
          <cell r="B141" t="str">
            <v>TEMP INFO SIGNING</v>
          </cell>
        </row>
        <row r="142">
          <cell r="A142" t="str">
            <v>X0322323</v>
          </cell>
          <cell r="B142" t="str">
            <v>WEED CONTROL TEASEL</v>
          </cell>
        </row>
        <row r="143">
          <cell r="A143" t="str">
            <v>X0322729</v>
          </cell>
          <cell r="B143" t="str">
            <v>MATL TRANSFER DEVICE</v>
          </cell>
        </row>
        <row r="144">
          <cell r="A144" t="str">
            <v>X0323426</v>
          </cell>
          <cell r="B144" t="str">
            <v>SED CONT DR ST INL CL</v>
          </cell>
        </row>
        <row r="145">
          <cell r="A145" t="str">
            <v>X0323574</v>
          </cell>
          <cell r="B145" t="str">
            <v>MAINTAIN LIGHTING SYS</v>
          </cell>
        </row>
        <row r="146">
          <cell r="A146" t="str">
            <v>X0323879</v>
          </cell>
          <cell r="B146" t="str">
            <v>SERVICE PATROL</v>
          </cell>
        </row>
        <row r="147">
          <cell r="A147" t="str">
            <v>X0323973</v>
          </cell>
          <cell r="B147" t="str">
            <v>SED CONT SILT FENCE</v>
          </cell>
        </row>
        <row r="148">
          <cell r="A148" t="str">
            <v>X0323974</v>
          </cell>
          <cell r="B148" t="str">
            <v>SED CONT SILT FN MAIN</v>
          </cell>
        </row>
        <row r="149">
          <cell r="A149" t="str">
            <v>X0324045</v>
          </cell>
          <cell r="B149" t="str">
            <v>SED CON STAB CON EN R</v>
          </cell>
        </row>
        <row r="150">
          <cell r="A150" t="str">
            <v>X0324181</v>
          </cell>
          <cell r="B150" t="str">
            <v>DISCON SN LTG/RM WIRE</v>
          </cell>
        </row>
        <row r="151">
          <cell r="A151" t="str">
            <v>X0324685</v>
          </cell>
          <cell r="B151" t="str">
            <v>TEST STRIP SMA</v>
          </cell>
        </row>
        <row r="152">
          <cell r="A152" t="str">
            <v>X0324774</v>
          </cell>
          <cell r="B152" t="str">
            <v>SED CON STAB CONST EN</v>
          </cell>
        </row>
        <row r="153">
          <cell r="A153" t="str">
            <v>X0324775</v>
          </cell>
          <cell r="B153" t="str">
            <v>SED CON STAB CON EN M</v>
          </cell>
        </row>
        <row r="154">
          <cell r="A154" t="str">
            <v>X0325305</v>
          </cell>
          <cell r="B154" t="str">
            <v>STR REP CON DP = &lt;  5</v>
          </cell>
        </row>
        <row r="155">
          <cell r="A155" t="str">
            <v>X0325733</v>
          </cell>
          <cell r="B155" t="str">
            <v>TEMP ASPHALT WEDGE</v>
          </cell>
        </row>
        <row r="156">
          <cell r="A156" t="str">
            <v>X0484300</v>
          </cell>
          <cell r="B156" t="str">
            <v>MEDIAN INLET BOX REM</v>
          </cell>
        </row>
        <row r="157">
          <cell r="A157" t="str">
            <v>X4066580</v>
          </cell>
          <cell r="B157" t="str">
            <v>POL HMA SC SMA    N80</v>
          </cell>
        </row>
        <row r="158">
          <cell r="A158" t="str">
            <v>X4066685</v>
          </cell>
          <cell r="B158" t="str">
            <v>POL HMA BC SMA    N80</v>
          </cell>
        </row>
        <row r="159">
          <cell r="A159" t="str">
            <v>X4421000</v>
          </cell>
          <cell r="B159" t="str">
            <v>PARTIAL DEPTH PATCH</v>
          </cell>
        </row>
        <row r="160">
          <cell r="A160" t="str">
            <v>X4422025</v>
          </cell>
          <cell r="B160" t="str">
            <v>PARTIAL DEPTH REM   2</v>
          </cell>
        </row>
        <row r="161">
          <cell r="A161" t="str">
            <v>X6370940</v>
          </cell>
          <cell r="B161" t="str">
            <v>CONC BAR 2F 42HT</v>
          </cell>
        </row>
        <row r="162">
          <cell r="A162" t="str">
            <v>X6700410</v>
          </cell>
          <cell r="B162" t="str">
            <v>ENGR FLD OFF A  SPL</v>
          </cell>
        </row>
        <row r="163">
          <cell r="A163" t="str">
            <v>X6700600</v>
          </cell>
          <cell r="B163" t="str">
            <v>ENGR FIELD LAB SPL</v>
          </cell>
        </row>
        <row r="164">
          <cell r="A164" t="str">
            <v>X7011015</v>
          </cell>
          <cell r="B164" t="str">
            <v>TR C-PROT EXPRESSWAYS</v>
          </cell>
        </row>
        <row r="165">
          <cell r="A165" t="str">
            <v>X7013820</v>
          </cell>
          <cell r="B165" t="str">
            <v>TR CONT SURVEIL EXPWY</v>
          </cell>
        </row>
        <row r="166">
          <cell r="A166" t="str">
            <v>XX002870</v>
          </cell>
          <cell r="B166" t="str">
            <v>AGGREGATE SHLDS B SPL</v>
          </cell>
        </row>
        <row r="167">
          <cell r="A167" t="str">
            <v>Z0001050</v>
          </cell>
          <cell r="B167" t="str">
            <v>AGG SUBGRADE 12</v>
          </cell>
        </row>
        <row r="168">
          <cell r="A168" t="str">
            <v>Z0013798</v>
          </cell>
          <cell r="B168" t="str">
            <v>CONSTRUCTION LAYOUT</v>
          </cell>
        </row>
        <row r="169">
          <cell r="A169" t="str">
            <v>Z0030250</v>
          </cell>
          <cell r="B169" t="str">
            <v>IMP ATTN TEMP NRD TL3</v>
          </cell>
        </row>
        <row r="170">
          <cell r="A170" t="str">
            <v>Z0030260</v>
          </cell>
          <cell r="B170" t="str">
            <v>IMP ATTN TEMP FRN TL3</v>
          </cell>
        </row>
        <row r="171">
          <cell r="A171" t="str">
            <v>Z0030330</v>
          </cell>
          <cell r="B171" t="str">
            <v>IMP ATTN REL FRD  TL3</v>
          </cell>
        </row>
        <row r="172">
          <cell r="A172" t="str">
            <v>Z0073300</v>
          </cell>
          <cell r="B172" t="str">
            <v>TEMP SHORING &amp; CRIB</v>
          </cell>
        </row>
        <row r="173">
          <cell r="A173" t="str">
            <v>Z0076600</v>
          </cell>
          <cell r="B173" t="str">
            <v>TRAINEES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5"/>
  <sheetViews>
    <sheetView tabSelected="1" zoomScaleNormal="100" workbookViewId="0">
      <selection activeCell="I22" sqref="I22"/>
    </sheetView>
  </sheetViews>
  <sheetFormatPr defaultColWidth="9.140625" defaultRowHeight="12.75" x14ac:dyDescent="0.2"/>
  <cols>
    <col min="1" max="1" width="2.28515625" style="3" customWidth="1"/>
    <col min="2" max="5" width="0" style="3" hidden="1" customWidth="1"/>
    <col min="6" max="6" width="24" style="3" customWidth="1"/>
    <col min="7" max="7" width="23.85546875" style="3" customWidth="1"/>
    <col min="8" max="8" width="6.28515625" style="3" customWidth="1"/>
    <col min="9" max="9" width="12.85546875" style="3" customWidth="1"/>
    <col min="10" max="10" width="8.42578125" style="3" customWidth="1"/>
    <col min="11" max="11" width="14.7109375" style="3" customWidth="1"/>
    <col min="12" max="15" width="9.140625" style="3"/>
    <col min="16" max="16" width="16.42578125" style="3" customWidth="1"/>
    <col min="17" max="16384" width="9.140625" style="3"/>
  </cols>
  <sheetData>
    <row r="1" spans="1:20" ht="23.25" x14ac:dyDescent="0.35">
      <c r="A1" s="1"/>
      <c r="B1" s="1"/>
      <c r="C1" s="1"/>
      <c r="D1" s="1"/>
      <c r="E1" s="1"/>
      <c r="F1" s="2" t="s">
        <v>0</v>
      </c>
      <c r="G1" s="1"/>
      <c r="H1" s="1"/>
      <c r="J1" s="44" t="s">
        <v>58</v>
      </c>
      <c r="K1" s="45"/>
      <c r="L1" s="46"/>
      <c r="M1" s="44" t="s">
        <v>74</v>
      </c>
      <c r="N1" s="51"/>
      <c r="O1" s="51"/>
      <c r="P1" s="51"/>
    </row>
    <row r="2" spans="1:20" ht="16.5" x14ac:dyDescent="0.3">
      <c r="A2" s="1"/>
      <c r="B2" s="1"/>
      <c r="C2" s="1"/>
      <c r="D2" s="1"/>
      <c r="E2" s="1"/>
      <c r="F2" s="53"/>
      <c r="G2" s="53"/>
      <c r="H2" s="1"/>
      <c r="J2" s="44" t="s">
        <v>59</v>
      </c>
      <c r="K2" s="45"/>
      <c r="L2" s="46"/>
      <c r="N2" s="52"/>
      <c r="O2" s="52"/>
      <c r="P2" s="52"/>
      <c r="R2" s="3" t="s">
        <v>1</v>
      </c>
    </row>
    <row r="3" spans="1:20" ht="16.5" x14ac:dyDescent="0.3">
      <c r="A3" s="1"/>
      <c r="B3" s="1"/>
      <c r="C3" s="1"/>
      <c r="D3" s="1"/>
      <c r="E3" s="1"/>
      <c r="F3" s="53"/>
      <c r="G3" s="53"/>
      <c r="H3" s="1"/>
      <c r="J3" s="44" t="s">
        <v>60</v>
      </c>
      <c r="K3" s="47"/>
      <c r="L3" s="46"/>
      <c r="M3" s="44" t="s">
        <v>73</v>
      </c>
      <c r="N3" s="51"/>
      <c r="O3" s="51"/>
      <c r="P3" s="51"/>
      <c r="S3" s="4" t="s">
        <v>2</v>
      </c>
      <c r="T3" s="4" t="s">
        <v>3</v>
      </c>
    </row>
    <row r="4" spans="1:20" ht="16.5" x14ac:dyDescent="0.3">
      <c r="A4" s="1"/>
      <c r="B4" s="1"/>
      <c r="C4" s="1"/>
      <c r="D4" s="1"/>
      <c r="E4" s="1"/>
      <c r="F4" s="53"/>
      <c r="G4" s="53"/>
      <c r="H4" s="1"/>
      <c r="J4" s="48"/>
      <c r="K4" s="45"/>
      <c r="L4" s="46"/>
      <c r="R4" s="4" t="s">
        <v>4</v>
      </c>
      <c r="S4" s="5">
        <f>G25*(1-G20)</f>
        <v>0</v>
      </c>
      <c r="T4" s="5">
        <f>G18</f>
        <v>0</v>
      </c>
    </row>
    <row r="5" spans="1:20" ht="16.5" x14ac:dyDescent="0.3">
      <c r="A5" s="1"/>
      <c r="B5" s="1"/>
      <c r="C5" s="1"/>
      <c r="D5" s="1"/>
      <c r="E5" s="1"/>
      <c r="F5" s="53"/>
      <c r="G5" s="53"/>
      <c r="H5" s="1"/>
      <c r="J5" s="44" t="s">
        <v>61</v>
      </c>
      <c r="K5" s="45"/>
      <c r="L5" s="46"/>
      <c r="M5" s="44" t="s">
        <v>72</v>
      </c>
      <c r="O5" s="51"/>
      <c r="P5" s="51"/>
      <c r="R5" s="4" t="s">
        <v>5</v>
      </c>
      <c r="S5" s="5">
        <f>S8*G16</f>
        <v>4011.4999999999995</v>
      </c>
      <c r="T5" s="3">
        <f>G19*G16</f>
        <v>29323.499999999996</v>
      </c>
    </row>
    <row r="6" spans="1:20" ht="16.5" x14ac:dyDescent="0.3">
      <c r="A6" s="1"/>
      <c r="B6" s="1"/>
      <c r="C6" s="1"/>
      <c r="D6" s="1"/>
      <c r="E6" s="1"/>
      <c r="F6" s="53"/>
      <c r="G6" s="53"/>
      <c r="H6" s="1"/>
      <c r="J6" s="44" t="s">
        <v>62</v>
      </c>
      <c r="K6" s="45"/>
      <c r="L6" s="46"/>
      <c r="R6" s="4" t="s">
        <v>6</v>
      </c>
      <c r="S6" s="5">
        <f>S8*(1-G16)</f>
        <v>3088.5000000000005</v>
      </c>
      <c r="T6" s="3">
        <f>T8*(1-G16)</f>
        <v>22576.500000000004</v>
      </c>
    </row>
    <row r="7" spans="1:20" x14ac:dyDescent="0.2">
      <c r="J7" s="48" t="s">
        <v>63</v>
      </c>
      <c r="K7" s="47"/>
      <c r="L7" s="46"/>
      <c r="R7" s="4" t="s">
        <v>7</v>
      </c>
      <c r="S7" s="3">
        <f>G25</f>
        <v>7100</v>
      </c>
      <c r="T7" s="5">
        <f>G11</f>
        <v>51900</v>
      </c>
    </row>
    <row r="8" spans="1:20" ht="18" x14ac:dyDescent="0.25">
      <c r="F8" s="6" t="s">
        <v>8</v>
      </c>
      <c r="G8" s="7"/>
      <c r="H8" s="8"/>
      <c r="R8" s="4" t="s">
        <v>9</v>
      </c>
      <c r="S8" s="5">
        <f>G25*G20</f>
        <v>7100</v>
      </c>
      <c r="T8" s="5">
        <f>G19</f>
        <v>51900</v>
      </c>
    </row>
    <row r="9" spans="1:20" x14ac:dyDescent="0.2">
      <c r="F9" s="9" t="s">
        <v>10</v>
      </c>
      <c r="G9" s="10">
        <v>79040</v>
      </c>
      <c r="H9" s="11" t="s">
        <v>11</v>
      </c>
      <c r="I9" s="12" t="s">
        <v>12</v>
      </c>
    </row>
    <row r="10" spans="1:20" x14ac:dyDescent="0.2">
      <c r="F10" s="9" t="s">
        <v>13</v>
      </c>
      <c r="G10" s="10">
        <v>27140</v>
      </c>
      <c r="H10" s="11" t="s">
        <v>11</v>
      </c>
      <c r="I10" s="12" t="s">
        <v>14</v>
      </c>
      <c r="R10" s="3" t="s">
        <v>64</v>
      </c>
      <c r="S10" s="3">
        <v>0.05</v>
      </c>
      <c r="T10" s="3" t="s">
        <v>70</v>
      </c>
    </row>
    <row r="11" spans="1:20" x14ac:dyDescent="0.2">
      <c r="F11" s="9" t="s">
        <v>15</v>
      </c>
      <c r="G11" s="13">
        <f>G9-G10</f>
        <v>51900</v>
      </c>
      <c r="H11" s="11" t="s">
        <v>11</v>
      </c>
      <c r="I11" s="12" t="s">
        <v>16</v>
      </c>
      <c r="R11" s="3" t="s">
        <v>65</v>
      </c>
      <c r="S11" s="3">
        <v>0.05</v>
      </c>
      <c r="T11" s="3" t="s">
        <v>70</v>
      </c>
    </row>
    <row r="12" spans="1:20" ht="13.5" x14ac:dyDescent="0.2">
      <c r="G12" s="14"/>
      <c r="H12" s="15"/>
      <c r="I12" s="16"/>
      <c r="J12" s="17"/>
      <c r="R12" s="3" t="s">
        <v>66</v>
      </c>
      <c r="S12" s="3">
        <v>0.05</v>
      </c>
      <c r="T12" s="3" t="s">
        <v>70</v>
      </c>
    </row>
    <row r="13" spans="1:20" x14ac:dyDescent="0.2">
      <c r="F13" s="18" t="s">
        <v>17</v>
      </c>
      <c r="G13" s="19" t="s">
        <v>57</v>
      </c>
      <c r="H13" s="20"/>
      <c r="I13" s="16"/>
      <c r="R13" s="3" t="s">
        <v>67</v>
      </c>
      <c r="S13" s="3">
        <v>0.05</v>
      </c>
      <c r="T13" s="3" t="s">
        <v>70</v>
      </c>
    </row>
    <row r="14" spans="1:20" ht="15" x14ac:dyDescent="0.2">
      <c r="F14" s="21" t="s">
        <v>18</v>
      </c>
      <c r="G14" s="22">
        <v>1</v>
      </c>
      <c r="H14" s="23" t="s">
        <v>19</v>
      </c>
      <c r="I14" s="24" t="s">
        <v>20</v>
      </c>
      <c r="R14" s="3" t="s">
        <v>68</v>
      </c>
      <c r="S14" s="3">
        <v>2.5000000000000001E-2</v>
      </c>
      <c r="T14" s="3" t="s">
        <v>70</v>
      </c>
    </row>
    <row r="15" spans="1:20" ht="15" x14ac:dyDescent="0.2">
      <c r="F15" s="18" t="s">
        <v>21</v>
      </c>
      <c r="G15" s="22">
        <v>0</v>
      </c>
      <c r="H15" s="23" t="s">
        <v>19</v>
      </c>
      <c r="I15" s="25" t="s">
        <v>22</v>
      </c>
      <c r="R15" s="3" t="s">
        <v>69</v>
      </c>
      <c r="S15" s="3">
        <v>0.25</v>
      </c>
      <c r="T15" s="3" t="s">
        <v>71</v>
      </c>
    </row>
    <row r="16" spans="1:20" ht="15" x14ac:dyDescent="0.25">
      <c r="F16" s="26" t="s">
        <v>23</v>
      </c>
      <c r="G16" s="27">
        <v>0.56499999999999995</v>
      </c>
      <c r="H16" s="28" t="s">
        <v>19</v>
      </c>
      <c r="I16" s="12" t="s">
        <v>24</v>
      </c>
    </row>
    <row r="17" spans="6:10" ht="15" x14ac:dyDescent="0.25">
      <c r="F17" s="26" t="s">
        <v>25</v>
      </c>
      <c r="G17" s="29">
        <v>0</v>
      </c>
      <c r="H17" s="28" t="s">
        <v>26</v>
      </c>
      <c r="I17" s="12" t="s">
        <v>27</v>
      </c>
    </row>
    <row r="18" spans="6:10" x14ac:dyDescent="0.2">
      <c r="F18" s="30" t="s">
        <v>25</v>
      </c>
      <c r="G18" s="42">
        <f>G17*8.328</f>
        <v>0</v>
      </c>
      <c r="H18" s="31" t="s">
        <v>11</v>
      </c>
      <c r="I18" s="32" t="s">
        <v>28</v>
      </c>
    </row>
    <row r="19" spans="6:10" x14ac:dyDescent="0.2">
      <c r="F19" s="30" t="s">
        <v>29</v>
      </c>
      <c r="G19" s="33">
        <f>G11-G18</f>
        <v>51900</v>
      </c>
      <c r="H19" s="31" t="s">
        <v>11</v>
      </c>
      <c r="I19" s="12" t="s">
        <v>30</v>
      </c>
    </row>
    <row r="20" spans="6:10" ht="15" x14ac:dyDescent="0.25">
      <c r="F20" s="34" t="s">
        <v>31</v>
      </c>
      <c r="G20" s="35">
        <f>ROUND(G19/G11,2)</f>
        <v>1</v>
      </c>
      <c r="H20" s="31" t="s">
        <v>19</v>
      </c>
      <c r="I20" s="12" t="s">
        <v>32</v>
      </c>
    </row>
    <row r="21" spans="6:10" x14ac:dyDescent="0.2">
      <c r="F21" s="36"/>
      <c r="G21" s="14"/>
      <c r="H21" s="15"/>
      <c r="I21" s="12"/>
    </row>
    <row r="22" spans="6:10" ht="18" x14ac:dyDescent="0.25">
      <c r="F22" s="37" t="s">
        <v>33</v>
      </c>
      <c r="G22" s="7"/>
      <c r="H22" s="8"/>
    </row>
    <row r="23" spans="6:10" x14ac:dyDescent="0.2">
      <c r="F23" s="34" t="s">
        <v>34</v>
      </c>
      <c r="G23" s="38">
        <v>30960</v>
      </c>
      <c r="H23" s="28" t="s">
        <v>11</v>
      </c>
      <c r="I23" s="12" t="s">
        <v>35</v>
      </c>
    </row>
    <row r="24" spans="6:10" x14ac:dyDescent="0.2">
      <c r="F24" s="34" t="s">
        <v>36</v>
      </c>
      <c r="G24" s="38">
        <v>23860</v>
      </c>
      <c r="H24" s="28" t="s">
        <v>11</v>
      </c>
      <c r="I24" s="12" t="s">
        <v>37</v>
      </c>
    </row>
    <row r="25" spans="6:10" x14ac:dyDescent="0.2">
      <c r="F25" s="34" t="s">
        <v>38</v>
      </c>
      <c r="G25" s="39">
        <f>G23-G24</f>
        <v>7100</v>
      </c>
      <c r="H25" s="28" t="s">
        <v>11</v>
      </c>
      <c r="I25" s="12" t="s">
        <v>39</v>
      </c>
    </row>
    <row r="26" spans="6:10" x14ac:dyDescent="0.2">
      <c r="F26" s="34" t="s">
        <v>40</v>
      </c>
      <c r="G26" s="33">
        <f>G25*G20</f>
        <v>7100</v>
      </c>
      <c r="H26" s="28" t="s">
        <v>11</v>
      </c>
      <c r="I26" s="12" t="s">
        <v>41</v>
      </c>
    </row>
    <row r="27" spans="6:10" x14ac:dyDescent="0.2">
      <c r="F27" s="34" t="s">
        <v>42</v>
      </c>
      <c r="G27" s="33">
        <f>G26*G16</f>
        <v>4011.4999999999995</v>
      </c>
      <c r="H27" s="28" t="s">
        <v>11</v>
      </c>
      <c r="I27" s="12" t="s">
        <v>43</v>
      </c>
    </row>
    <row r="28" spans="6:10" x14ac:dyDescent="0.2">
      <c r="G28" s="14"/>
      <c r="H28" s="15"/>
      <c r="I28" s="12"/>
    </row>
    <row r="29" spans="6:10" ht="18" x14ac:dyDescent="0.25">
      <c r="F29" s="6" t="s">
        <v>44</v>
      </c>
      <c r="G29" s="7"/>
      <c r="H29" s="8"/>
    </row>
    <row r="30" spans="6:10" ht="15" x14ac:dyDescent="0.2">
      <c r="F30" s="34" t="s">
        <v>45</v>
      </c>
      <c r="G30" s="40">
        <v>15591.3</v>
      </c>
      <c r="H30" s="31" t="s">
        <v>46</v>
      </c>
      <c r="I30" s="12" t="s">
        <v>47</v>
      </c>
    </row>
    <row r="31" spans="6:10" x14ac:dyDescent="0.2">
      <c r="F31" s="34" t="s">
        <v>48</v>
      </c>
      <c r="G31" s="41">
        <f>G27/G30</f>
        <v>0.25729092506718487</v>
      </c>
      <c r="H31" s="31" t="s">
        <v>49</v>
      </c>
      <c r="I31" s="12" t="s">
        <v>50</v>
      </c>
    </row>
    <row r="32" spans="6:10" x14ac:dyDescent="0.2">
      <c r="F32" s="34" t="s">
        <v>51</v>
      </c>
      <c r="G32" s="41">
        <f>VLOOKUP(I32,R10:T15,2,FALSE)</f>
        <v>0.05</v>
      </c>
      <c r="H32" s="31" t="s">
        <v>49</v>
      </c>
      <c r="I32" s="50" t="s">
        <v>64</v>
      </c>
      <c r="J32" s="49" t="str">
        <f>VLOOKUP(I32,R10:T15,3,FALSE)</f>
        <v>Art. 406.05(b)(1)</v>
      </c>
    </row>
    <row r="33" spans="6:9" x14ac:dyDescent="0.2">
      <c r="F33" s="34" t="s">
        <v>52</v>
      </c>
      <c r="G33" s="42">
        <f>G30*G32</f>
        <v>779.56500000000005</v>
      </c>
      <c r="H33" s="31" t="s">
        <v>11</v>
      </c>
      <c r="I33" s="12" t="s">
        <v>53</v>
      </c>
    </row>
    <row r="34" spans="6:9" x14ac:dyDescent="0.2">
      <c r="F34" s="34" t="s">
        <v>54</v>
      </c>
      <c r="G34" s="42">
        <f>G33*1.05</f>
        <v>818.54325000000006</v>
      </c>
      <c r="H34" s="31" t="s">
        <v>11</v>
      </c>
      <c r="I34" s="12" t="s">
        <v>55</v>
      </c>
    </row>
    <row r="35" spans="6:9" x14ac:dyDescent="0.2">
      <c r="F35" s="34" t="s">
        <v>56</v>
      </c>
      <c r="G35" s="43">
        <f>IF(G27&lt;G34,G27,G34)</f>
        <v>818.54325000000006</v>
      </c>
      <c r="H35" s="31" t="s">
        <v>11</v>
      </c>
      <c r="I35" s="12"/>
    </row>
  </sheetData>
  <mergeCells count="1">
    <mergeCell ref="F2:G6"/>
  </mergeCells>
  <dataValidations count="1">
    <dataValidation type="list" allowBlank="1" showInputMessage="1" showErrorMessage="1" sqref="I32">
      <formula1>$R$10:$R$15</formula1>
    </dataValidation>
  </dataValidations>
  <pageMargins left="0.34" right="0.32" top="0.38" bottom="0.52" header="0.3" footer="0.3"/>
  <pageSetup scale="90" orientation="landscape" r:id="rId1"/>
  <headerFooter>
    <oddFooter>&amp;L&amp;8&amp;D  //  &amp;T&amp;R&amp;8&amp;Z&amp;F  //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Prime Coat Calculator</vt:lpstr>
      <vt:lpstr>'Prime Coat Calculator'!Print_Area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bhildebranski@knightea.com</dc:creator>
  <cp:lastModifiedBy>Hilde</cp:lastModifiedBy>
  <cp:lastPrinted>2018-08-03T19:31:57Z</cp:lastPrinted>
  <dcterms:created xsi:type="dcterms:W3CDTF">2016-10-24T16:16:47Z</dcterms:created>
  <dcterms:modified xsi:type="dcterms:W3CDTF">2021-05-23T13:16:13Z</dcterms:modified>
</cp:coreProperties>
</file>